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sok-my.sharepoint.com/personal/jlangley_fcsok_org/Documents/Misc Files/Sedric Requests/2025 Sliding Scale/"/>
    </mc:Choice>
  </mc:AlternateContent>
  <xr:revisionPtr revIDLastSave="3" documentId="8_{37099779-3F79-4018-8F2A-7F7EDBA224CE}" xr6:coauthVersionLast="47" xr6:coauthVersionMax="47" xr10:uidLastSave="{64BE9691-D65E-4545-94DB-4CFDCABFB749}"/>
  <bookViews>
    <workbookView xWindow="3900" yWindow="3900" windowWidth="28800" windowHeight="15345" activeTab="1" xr2:uid="{4027DED7-803F-42E8-9D91-25D1378FDFAF}"/>
  </bookViews>
  <sheets>
    <sheet name="Sliding Scale Final" sheetId="1" r:id="rId1"/>
    <sheet name="2026 FPL Guidelin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G10" i="4" s="1"/>
  <c r="E10" i="4"/>
  <c r="D10" i="4"/>
  <c r="H9" i="4"/>
  <c r="G9" i="4" s="1"/>
  <c r="E9" i="4"/>
  <c r="D9" i="4" s="1"/>
  <c r="H8" i="4"/>
  <c r="G8" i="4"/>
  <c r="E8" i="4"/>
  <c r="D8" i="4"/>
  <c r="H7" i="4"/>
  <c r="G7" i="4"/>
  <c r="E7" i="4"/>
  <c r="D7" i="4"/>
  <c r="H6" i="4"/>
  <c r="G6" i="4"/>
  <c r="E6" i="4"/>
  <c r="D6" i="4"/>
  <c r="H5" i="4"/>
  <c r="G5" i="4"/>
  <c r="E5" i="4"/>
  <c r="D5" i="4"/>
  <c r="H4" i="4"/>
  <c r="G4" i="4"/>
  <c r="E4" i="4"/>
  <c r="D4" i="4"/>
  <c r="H3" i="4"/>
  <c r="G3" i="4"/>
  <c r="E3" i="4"/>
  <c r="D3" i="4"/>
  <c r="P13" i="1"/>
  <c r="O13" i="1"/>
  <c r="N13" i="1"/>
  <c r="M13" i="1"/>
  <c r="L13" i="1"/>
  <c r="K13" i="1"/>
  <c r="J13" i="1"/>
  <c r="I13" i="1"/>
  <c r="G13" i="1"/>
  <c r="F13" i="1"/>
  <c r="E13" i="1"/>
  <c r="P12" i="1"/>
  <c r="O12" i="1"/>
  <c r="N12" i="1"/>
  <c r="M12" i="1"/>
  <c r="L12" i="1"/>
  <c r="K12" i="1"/>
  <c r="J12" i="1"/>
  <c r="I12" i="1"/>
  <c r="G12" i="1"/>
  <c r="F12" i="1"/>
  <c r="E12" i="1"/>
  <c r="P11" i="1"/>
  <c r="O11" i="1"/>
  <c r="N11" i="1"/>
  <c r="M11" i="1"/>
  <c r="L11" i="1"/>
  <c r="K11" i="1"/>
  <c r="J11" i="1"/>
  <c r="I11" i="1"/>
  <c r="G11" i="1"/>
  <c r="F11" i="1"/>
  <c r="E11" i="1"/>
  <c r="P10" i="1"/>
  <c r="O10" i="1"/>
  <c r="N10" i="1"/>
  <c r="M10" i="1"/>
  <c r="L10" i="1"/>
  <c r="K10" i="1"/>
  <c r="J10" i="1"/>
  <c r="I10" i="1"/>
  <c r="G10" i="1"/>
  <c r="F10" i="1"/>
  <c r="E10" i="1"/>
  <c r="P9" i="1"/>
  <c r="O9" i="1"/>
  <c r="N9" i="1"/>
  <c r="M9" i="1"/>
  <c r="L9" i="1"/>
  <c r="K9" i="1"/>
  <c r="J9" i="1"/>
  <c r="I9" i="1"/>
  <c r="G9" i="1"/>
  <c r="F9" i="1"/>
  <c r="E9" i="1"/>
  <c r="P8" i="1"/>
  <c r="O8" i="1"/>
  <c r="N8" i="1"/>
  <c r="M8" i="1"/>
  <c r="L8" i="1"/>
  <c r="K8" i="1"/>
  <c r="J8" i="1"/>
  <c r="I8" i="1"/>
  <c r="G8" i="1"/>
  <c r="F8" i="1"/>
  <c r="E8" i="1"/>
  <c r="P7" i="1"/>
  <c r="O7" i="1"/>
  <c r="N7" i="1"/>
  <c r="M7" i="1"/>
  <c r="L7" i="1"/>
  <c r="K7" i="1"/>
  <c r="J7" i="1"/>
  <c r="I7" i="1"/>
  <c r="G7" i="1"/>
  <c r="F7" i="1"/>
  <c r="E7" i="1"/>
  <c r="P6" i="1"/>
  <c r="O6" i="1"/>
  <c r="N6" i="1"/>
  <c r="M6" i="1"/>
  <c r="L6" i="1"/>
  <c r="K6" i="1"/>
  <c r="J6" i="1"/>
  <c r="I6" i="1"/>
  <c r="G6" i="1"/>
  <c r="F6" i="1"/>
  <c r="E6" i="1"/>
</calcChain>
</file>

<file path=xl/sharedStrings.xml><?xml version="1.0" encoding="utf-8"?>
<sst xmlns="http://schemas.openxmlformats.org/spreadsheetml/2006/main" count="40" uniqueCount="40">
  <si>
    <t>FAMILY &amp; CHILDREN'S SERVICES, INC.</t>
  </si>
  <si>
    <t>Family Size</t>
  </si>
  <si>
    <t>Self Pay/Private Pay</t>
  </si>
  <si>
    <t>Poverty Level</t>
  </si>
  <si>
    <t>101%-125%</t>
  </si>
  <si>
    <t>126%-150%</t>
  </si>
  <si>
    <t>151%-163%</t>
  </si>
  <si>
    <t>164%-175%</t>
  </si>
  <si>
    <t>176%-188%</t>
  </si>
  <si>
    <t>189%- 200%</t>
  </si>
  <si>
    <t>201% -225%</t>
  </si>
  <si>
    <t>226% -250%</t>
  </si>
  <si>
    <t>251% -275%</t>
  </si>
  <si>
    <t>276% -300%</t>
  </si>
  <si>
    <t>301%-higher</t>
  </si>
  <si>
    <t>Co-Pay - All Services</t>
  </si>
  <si>
    <t>Full service fee</t>
  </si>
  <si>
    <t xml:space="preserve">    Eligibility for sliding fee discount on co-pay is based on FAMILY SIZE and INCOME LEVEL.</t>
  </si>
  <si>
    <t xml:space="preserve">    Consideration will be given to those with extenuating circumstances.</t>
  </si>
  <si>
    <t xml:space="preserve">https://aspe.hhs.gov/topics/poverty-economic-mobility/poverty-guidelines </t>
  </si>
  <si>
    <t>Adults</t>
  </si>
  <si>
    <t>Children</t>
  </si>
  <si>
    <t>DMH 200%</t>
  </si>
  <si>
    <t>DMH no limit</t>
  </si>
  <si>
    <t>MCD 138%</t>
  </si>
  <si>
    <t>MCD 210%</t>
  </si>
  <si>
    <t>19+</t>
  </si>
  <si>
    <t>0-18</t>
  </si>
  <si>
    <t>Monthly, 200% (DMH)</t>
  </si>
  <si>
    <t>Annual, 200% (DMH)</t>
  </si>
  <si>
    <t>Monthly, 138% (Medicaid)</t>
  </si>
  <si>
    <t>Annual, 138% (Medicaid)</t>
  </si>
  <si>
    <t>Persons in family/household</t>
  </si>
  <si>
    <t xml:space="preserve">    F&amp;CS sliding fee scale is based upon the 2026 Federal Poverty Guidelines (FPG)</t>
  </si>
  <si>
    <t>2026 POVERTY GUIDELINES FOR THE 48 CONTIGUOUS STATES AND THE DISTRICT OF COLUMBIA</t>
  </si>
  <si>
    <t>Annual, 100%</t>
  </si>
  <si>
    <t>For families/households with more than 8 persons, add $5,680 for each additional person.</t>
  </si>
  <si>
    <t>PLEASE NOTE:  For families/households with more than 8 persons, add $5,680 for each additional person.</t>
  </si>
  <si>
    <t>Effective Date: January 19, 2026</t>
  </si>
  <si>
    <t xml:space="preserve">2026 Self Pay Sliding Co-Pay Discount Scale - Annual Gross Income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</si>
</sst>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\$0"/>
    <numFmt numFmtId="165" formatCode="\$\ 0"/>
    <numFmt numFmtId="166" formatCode="\$\ #,##0"/>
    <numFmt numFmtId="167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name val="Calibri"/>
      <family val="2"/>
    </font>
    <font>
      <b/>
      <sz val="14.5"/>
      <name val="Calibri"/>
      <family val="2"/>
    </font>
    <font>
      <b/>
      <sz val="8.5"/>
      <name val="Calibri"/>
      <family val="2"/>
    </font>
    <font>
      <b/>
      <sz val="8.5"/>
      <color rgb="FFFFFFFF"/>
      <name val="Calibri"/>
      <family val="2"/>
    </font>
    <font>
      <sz val="8.5"/>
      <name val="Calibri"/>
      <family val="2"/>
    </font>
    <font>
      <sz val="8.5"/>
      <color rgb="FF000000"/>
      <name val="Calibri"/>
      <family val="2"/>
    </font>
    <font>
      <u/>
      <sz val="8.5"/>
      <name val="Calibri"/>
      <family val="2"/>
    </font>
    <font>
      <u/>
      <sz val="10"/>
      <color theme="10"/>
      <name val="Times New Roman"/>
      <family val="1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Roboto"/>
    </font>
    <font>
      <sz val="13"/>
      <color rgb="FF1B1B1B"/>
      <name val="Roboto"/>
    </font>
    <font>
      <b/>
      <sz val="13"/>
      <color rgb="FF1B1B1B"/>
      <name val="Roboto"/>
    </font>
  </fonts>
  <fills count="12">
    <fill>
      <patternFill patternType="none"/>
    </fill>
    <fill>
      <patternFill patternType="gray125"/>
    </fill>
    <fill>
      <patternFill patternType="solid">
        <fgColor rgb="FF15365C"/>
      </patternFill>
    </fill>
    <fill>
      <patternFill patternType="solid">
        <fgColor rgb="FFEBF0DE"/>
      </patternFill>
    </fill>
    <fill>
      <patternFill patternType="solid">
        <fgColor rgb="FFDCE6F0"/>
      </patternFill>
    </fill>
    <fill>
      <patternFill patternType="solid">
        <fgColor rgb="FFE3DFEB"/>
      </patternFill>
    </fill>
    <fill>
      <patternFill patternType="solid">
        <fgColor rgb="FFDDD9C4"/>
      </patternFill>
    </fill>
    <fill>
      <patternFill patternType="solid">
        <fgColor rgb="FFFCE9D9"/>
      </patternFill>
    </fill>
    <fill>
      <patternFill patternType="solid">
        <fgColor rgb="FF8DB4E1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E1E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>
      <alignment horizontal="center" vertical="top" wrapText="1"/>
    </xf>
    <xf numFmtId="0" fontId="1" fillId="0" borderId="0" xfId="1" applyAlignment="1">
      <alignment horizontal="left" vertical="top"/>
    </xf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horizontal="left" wrapText="1"/>
    </xf>
    <xf numFmtId="0" fontId="4" fillId="2" borderId="1" xfId="1" applyFont="1" applyFill="1" applyBorder="1" applyAlignment="1">
      <alignment horizontal="left" vertical="top" wrapText="1" indent="2"/>
    </xf>
    <xf numFmtId="0" fontId="6" fillId="0" borderId="1" xfId="1" applyFont="1" applyBorder="1" applyAlignment="1">
      <alignment horizontal="left" vertical="top" wrapText="1"/>
    </xf>
    <xf numFmtId="9" fontId="7" fillId="3" borderId="4" xfId="1" applyNumberFormat="1" applyFont="1" applyFill="1" applyBorder="1" applyAlignment="1">
      <alignment horizontal="center" vertical="top" shrinkToFit="1"/>
    </xf>
    <xf numFmtId="9" fontId="7" fillId="4" borderId="4" xfId="1" applyNumberFormat="1" applyFont="1" applyFill="1" applyBorder="1" applyAlignment="1">
      <alignment horizontal="center" vertical="top" shrinkToFit="1"/>
    </xf>
    <xf numFmtId="9" fontId="7" fillId="5" borderId="4" xfId="1" applyNumberFormat="1" applyFont="1" applyFill="1" applyBorder="1" applyAlignment="1">
      <alignment horizontal="center" vertical="top" shrinkToFit="1"/>
    </xf>
    <xf numFmtId="9" fontId="7" fillId="6" borderId="4" xfId="1" applyNumberFormat="1" applyFont="1" applyFill="1" applyBorder="1" applyAlignment="1">
      <alignment horizontal="center" vertical="top" shrinkToFit="1"/>
    </xf>
    <xf numFmtId="9" fontId="7" fillId="7" borderId="4" xfId="1" applyNumberFormat="1" applyFont="1" applyFill="1" applyBorder="1" applyAlignment="1">
      <alignment horizontal="center" vertical="top" shrinkToFit="1"/>
    </xf>
    <xf numFmtId="9" fontId="6" fillId="7" borderId="4" xfId="1" applyNumberFormat="1" applyFont="1" applyFill="1" applyBorder="1" applyAlignment="1">
      <alignment horizontal="center" vertical="top" wrapText="1"/>
    </xf>
    <xf numFmtId="9" fontId="6" fillId="7" borderId="1" xfId="1" applyNumberFormat="1" applyFont="1" applyFill="1" applyBorder="1" applyAlignment="1">
      <alignment horizontal="center" vertical="top" wrapText="1"/>
    </xf>
    <xf numFmtId="0" fontId="6" fillId="8" borderId="7" xfId="1" applyFont="1" applyFill="1" applyBorder="1" applyAlignment="1">
      <alignment horizontal="left" vertical="top" wrapText="1"/>
    </xf>
    <xf numFmtId="164" fontId="7" fillId="8" borderId="10" xfId="1" applyNumberFormat="1" applyFont="1" applyFill="1" applyBorder="1" applyAlignment="1">
      <alignment horizontal="center" vertical="top" shrinkToFit="1"/>
    </xf>
    <xf numFmtId="164" fontId="7" fillId="8" borderId="11" xfId="1" applyNumberFormat="1" applyFont="1" applyFill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top" shrinkToFit="1"/>
    </xf>
    <xf numFmtId="165" fontId="7" fillId="3" borderId="12" xfId="1" applyNumberFormat="1" applyFont="1" applyFill="1" applyBorder="1" applyAlignment="1">
      <alignment horizontal="center" vertical="top" shrinkToFit="1"/>
    </xf>
    <xf numFmtId="166" fontId="7" fillId="3" borderId="12" xfId="2" applyNumberFormat="1" applyFont="1" applyFill="1" applyBorder="1" applyAlignment="1">
      <alignment horizontal="center" vertical="top" shrinkToFit="1"/>
    </xf>
    <xf numFmtId="166" fontId="7" fillId="4" borderId="12" xfId="1" applyNumberFormat="1" applyFont="1" applyFill="1" applyBorder="1" applyAlignment="1">
      <alignment horizontal="center" vertical="top" shrinkToFit="1"/>
    </xf>
    <xf numFmtId="166" fontId="7" fillId="5" borderId="12" xfId="1" applyNumberFormat="1" applyFont="1" applyFill="1" applyBorder="1" applyAlignment="1">
      <alignment horizontal="center" vertical="top" shrinkToFit="1"/>
    </xf>
    <xf numFmtId="166" fontId="7" fillId="6" borderId="12" xfId="1" applyNumberFormat="1" applyFont="1" applyFill="1" applyBorder="1" applyAlignment="1">
      <alignment horizontal="center" vertical="top" shrinkToFit="1"/>
    </xf>
    <xf numFmtId="166" fontId="7" fillId="7" borderId="12" xfId="1" applyNumberFormat="1" applyFont="1" applyFill="1" applyBorder="1" applyAlignment="1">
      <alignment horizontal="center" vertical="top" shrinkToFit="1"/>
    </xf>
    <xf numFmtId="166" fontId="7" fillId="7" borderId="1" xfId="1" applyNumberFormat="1" applyFont="1" applyFill="1" applyBorder="1" applyAlignment="1">
      <alignment horizontal="center" vertical="top" shrinkToFit="1"/>
    </xf>
    <xf numFmtId="165" fontId="7" fillId="3" borderId="1" xfId="1" applyNumberFormat="1" applyFont="1" applyFill="1" applyBorder="1" applyAlignment="1">
      <alignment horizontal="center" vertical="top" shrinkToFit="1"/>
    </xf>
    <xf numFmtId="166" fontId="7" fillId="3" borderId="1" xfId="2" applyNumberFormat="1" applyFont="1" applyFill="1" applyBorder="1" applyAlignment="1">
      <alignment horizontal="center" vertical="top" shrinkToFit="1"/>
    </xf>
    <xf numFmtId="166" fontId="7" fillId="4" borderId="1" xfId="1" applyNumberFormat="1" applyFont="1" applyFill="1" applyBorder="1" applyAlignment="1">
      <alignment horizontal="center" vertical="top" shrinkToFit="1"/>
    </xf>
    <xf numFmtId="166" fontId="7" fillId="5" borderId="1" xfId="1" applyNumberFormat="1" applyFont="1" applyFill="1" applyBorder="1" applyAlignment="1">
      <alignment horizontal="center" vertical="top" shrinkToFit="1"/>
    </xf>
    <xf numFmtId="166" fontId="7" fillId="6" borderId="1" xfId="1" applyNumberFormat="1" applyFont="1" applyFill="1" applyBorder="1" applyAlignment="1">
      <alignment horizontal="center" vertical="top" shrinkToFit="1"/>
    </xf>
    <xf numFmtId="1" fontId="7" fillId="0" borderId="15" xfId="1" applyNumberFormat="1" applyFont="1" applyBorder="1" applyAlignment="1">
      <alignment horizontal="center" vertical="top" shrinkToFit="1"/>
    </xf>
    <xf numFmtId="165" fontId="7" fillId="3" borderId="15" xfId="1" applyNumberFormat="1" applyFont="1" applyFill="1" applyBorder="1" applyAlignment="1">
      <alignment horizontal="center" vertical="top" shrinkToFit="1"/>
    </xf>
    <xf numFmtId="166" fontId="7" fillId="3" borderId="15" xfId="2" applyNumberFormat="1" applyFont="1" applyFill="1" applyBorder="1" applyAlignment="1">
      <alignment horizontal="center" vertical="top" shrinkToFit="1"/>
    </xf>
    <xf numFmtId="166" fontId="7" fillId="4" borderId="15" xfId="1" applyNumberFormat="1" applyFont="1" applyFill="1" applyBorder="1" applyAlignment="1">
      <alignment horizontal="center" vertical="top" shrinkToFit="1"/>
    </xf>
    <xf numFmtId="166" fontId="7" fillId="5" borderId="15" xfId="1" applyNumberFormat="1" applyFont="1" applyFill="1" applyBorder="1" applyAlignment="1">
      <alignment horizontal="center" vertical="top" shrinkToFit="1"/>
    </xf>
    <xf numFmtId="166" fontId="7" fillId="6" borderId="15" xfId="1" applyNumberFormat="1" applyFont="1" applyFill="1" applyBorder="1" applyAlignment="1">
      <alignment horizontal="center" vertical="top" shrinkToFit="1"/>
    </xf>
    <xf numFmtId="166" fontId="7" fillId="7" borderId="15" xfId="1" applyNumberFormat="1" applyFont="1" applyFill="1" applyBorder="1" applyAlignment="1">
      <alignment horizontal="center" vertical="top" shrinkToFit="1"/>
    </xf>
    <xf numFmtId="0" fontId="1" fillId="0" borderId="0" xfId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 indent="1"/>
    </xf>
    <xf numFmtId="0" fontId="1" fillId="0" borderId="10" xfId="1" applyBorder="1" applyAlignment="1">
      <alignment horizontal="left" vertical="top"/>
    </xf>
    <xf numFmtId="167" fontId="12" fillId="0" borderId="10" xfId="4" applyNumberFormat="1" applyFont="1" applyBorder="1" applyAlignment="1">
      <alignment horizontal="center"/>
    </xf>
    <xf numFmtId="167" fontId="13" fillId="10" borderId="10" xfId="4" applyNumberFormat="1" applyFont="1" applyFill="1" applyBorder="1" applyAlignment="1">
      <alignment horizontal="center"/>
    </xf>
    <xf numFmtId="9" fontId="14" fillId="11" borderId="10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/>
    </xf>
    <xf numFmtId="164" fontId="7" fillId="8" borderId="8" xfId="1" applyNumberFormat="1" applyFont="1" applyFill="1" applyBorder="1" applyAlignment="1">
      <alignment horizontal="center" vertical="top" shrinkToFit="1"/>
    </xf>
    <xf numFmtId="164" fontId="7" fillId="8" borderId="9" xfId="1" applyNumberFormat="1" applyFont="1" applyFill="1" applyBorder="1" applyAlignment="1">
      <alignment horizontal="center" vertical="top" shrinkToFit="1"/>
    </xf>
    <xf numFmtId="9" fontId="7" fillId="5" borderId="5" xfId="1" applyNumberFormat="1" applyFont="1" applyFill="1" applyBorder="1" applyAlignment="1">
      <alignment horizontal="center" vertical="top" shrinkToFit="1"/>
    </xf>
    <xf numFmtId="9" fontId="7" fillId="5" borderId="6" xfId="1" applyNumberFormat="1" applyFont="1" applyFill="1" applyBorder="1" applyAlignment="1">
      <alignment horizontal="center" vertical="top" shrinkToFit="1"/>
    </xf>
    <xf numFmtId="166" fontId="7" fillId="5" borderId="13" xfId="1" applyNumberFormat="1" applyFont="1" applyFill="1" applyBorder="1" applyAlignment="1">
      <alignment horizontal="center" vertical="top" shrinkToFit="1"/>
    </xf>
    <xf numFmtId="166" fontId="7" fillId="5" borderId="14" xfId="1" applyNumberFormat="1" applyFont="1" applyFill="1" applyBorder="1" applyAlignment="1">
      <alignment horizontal="center" vertical="top" shrinkToFit="1"/>
    </xf>
    <xf numFmtId="166" fontId="7" fillId="5" borderId="7" xfId="1" applyNumberFormat="1" applyFont="1" applyFill="1" applyBorder="1" applyAlignment="1">
      <alignment horizontal="center" vertical="top" shrinkToFit="1"/>
    </xf>
    <xf numFmtId="166" fontId="7" fillId="5" borderId="11" xfId="1" applyNumberFormat="1" applyFont="1" applyFill="1" applyBorder="1" applyAlignment="1">
      <alignment horizontal="center" vertical="top" shrinkToFit="1"/>
    </xf>
    <xf numFmtId="166" fontId="7" fillId="5" borderId="5" xfId="1" applyNumberFormat="1" applyFont="1" applyFill="1" applyBorder="1" applyAlignment="1">
      <alignment horizontal="center" vertical="top" shrinkToFit="1"/>
    </xf>
    <xf numFmtId="166" fontId="7" fillId="5" borderId="6" xfId="1" applyNumberFormat="1" applyFont="1" applyFill="1" applyBorder="1" applyAlignment="1">
      <alignment horizontal="center" vertical="top" shrinkToFi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top"/>
    </xf>
    <xf numFmtId="0" fontId="9" fillId="0" borderId="0" xfId="3" applyFill="1" applyBorder="1" applyAlignment="1">
      <alignment horizontal="center" vertical="top" wrapText="1"/>
    </xf>
    <xf numFmtId="0" fontId="10" fillId="9" borderId="0" xfId="1" applyFont="1" applyFill="1" applyAlignment="1">
      <alignment horizontal="left" vertical="top" wrapText="1" indent="1"/>
    </xf>
    <xf numFmtId="0" fontId="8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14" fillId="11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13" fillId="1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</cellXfs>
  <cellStyles count="5">
    <cellStyle name="Currency 2" xfId="4" xr:uid="{960712C7-30A4-409D-A2A4-2C5C4453BEC8}"/>
    <cellStyle name="Hyperlink 3" xfId="3" xr:uid="{839C2AB5-7E94-4E64-8D9C-8FD91CAB1741}"/>
    <cellStyle name="Normal" xfId="0" builtinId="0"/>
    <cellStyle name="Normal 2" xfId="2" xr:uid="{53821498-27DC-4B21-8218-C0B97A5C7812}"/>
    <cellStyle name="Normal 3" xfId="1" xr:uid="{6145B244-5EA9-435E-A3C4-409C81018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topics/poverty-economic-mobility/poverty-guideli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5307-A101-445C-BB6C-41B79DE43DA3}">
  <sheetPr>
    <pageSetUpPr fitToPage="1"/>
  </sheetPr>
  <dimension ref="A1:R23"/>
  <sheetViews>
    <sheetView workbookViewId="0">
      <selection activeCell="R3" sqref="R3"/>
    </sheetView>
  </sheetViews>
  <sheetFormatPr defaultRowHeight="12.75" x14ac:dyDescent="0.25"/>
  <cols>
    <col min="1" max="1" width="1.85546875" style="2" customWidth="1"/>
    <col min="2" max="2" width="16" style="2" customWidth="1"/>
    <col min="3" max="3" width="9" style="2" customWidth="1"/>
    <col min="4" max="6" width="9.85546875" style="2" customWidth="1"/>
    <col min="7" max="7" width="8" style="2" customWidth="1"/>
    <col min="8" max="8" width="1.85546875" style="2" customWidth="1"/>
    <col min="9" max="9" width="9.85546875" style="2" customWidth="1"/>
    <col min="10" max="10" width="9" style="2" customWidth="1"/>
    <col min="11" max="15" width="9.85546875" style="2" customWidth="1"/>
    <col min="16" max="16" width="13" style="2" customWidth="1"/>
    <col min="17" max="18" width="4" style="2" customWidth="1"/>
    <col min="19" max="16384" width="9.140625" style="2"/>
  </cols>
  <sheetData>
    <row r="1" spans="1:18" ht="27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"/>
      <c r="R1" s="1"/>
    </row>
    <row r="2" spans="1:18" ht="31.5" customHeight="1" x14ac:dyDescent="0.25">
      <c r="A2" s="57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3"/>
      <c r="R2" s="3"/>
    </row>
    <row r="3" spans="1:18" ht="15.95" customHeight="1" x14ac:dyDescent="0.2">
      <c r="A3" s="4"/>
      <c r="B3" s="5" t="s">
        <v>1</v>
      </c>
      <c r="C3" s="58" t="s">
        <v>2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3"/>
      <c r="R3" s="4"/>
    </row>
    <row r="4" spans="1:18" ht="15.95" customHeight="1" x14ac:dyDescent="0.2">
      <c r="A4" s="4"/>
      <c r="B4" s="6" t="s">
        <v>3</v>
      </c>
      <c r="C4" s="7">
        <v>0</v>
      </c>
      <c r="D4" s="7">
        <v>1</v>
      </c>
      <c r="E4" s="8" t="s">
        <v>4</v>
      </c>
      <c r="F4" s="8" t="s">
        <v>5</v>
      </c>
      <c r="G4" s="48" t="s">
        <v>6</v>
      </c>
      <c r="H4" s="49"/>
      <c r="I4" s="9" t="s">
        <v>7</v>
      </c>
      <c r="J4" s="10" t="s">
        <v>8</v>
      </c>
      <c r="K4" s="10" t="s">
        <v>9</v>
      </c>
      <c r="L4" s="11" t="s">
        <v>10</v>
      </c>
      <c r="M4" s="12" t="s">
        <v>11</v>
      </c>
      <c r="N4" s="11" t="s">
        <v>12</v>
      </c>
      <c r="O4" s="12" t="s">
        <v>13</v>
      </c>
      <c r="P4" s="13" t="s">
        <v>14</v>
      </c>
      <c r="Q4" s="4"/>
      <c r="R4" s="4"/>
    </row>
    <row r="5" spans="1:18" ht="15.95" customHeight="1" x14ac:dyDescent="0.2">
      <c r="A5" s="4"/>
      <c r="B5" s="14" t="s">
        <v>15</v>
      </c>
      <c r="C5" s="46">
        <v>0</v>
      </c>
      <c r="D5" s="47"/>
      <c r="E5" s="15">
        <v>5</v>
      </c>
      <c r="F5" s="15">
        <v>10</v>
      </c>
      <c r="G5" s="46">
        <v>15</v>
      </c>
      <c r="H5" s="47"/>
      <c r="I5" s="15">
        <v>20</v>
      </c>
      <c r="J5" s="15">
        <v>25</v>
      </c>
      <c r="K5" s="15">
        <v>30</v>
      </c>
      <c r="L5" s="15">
        <v>35</v>
      </c>
      <c r="M5" s="15">
        <v>40</v>
      </c>
      <c r="N5" s="15">
        <v>45</v>
      </c>
      <c r="O5" s="15">
        <v>50</v>
      </c>
      <c r="P5" s="16" t="s">
        <v>16</v>
      </c>
      <c r="Q5" s="4"/>
      <c r="R5" s="4"/>
    </row>
    <row r="6" spans="1:18" ht="15.95" customHeight="1" x14ac:dyDescent="0.2">
      <c r="A6" s="4"/>
      <c r="B6" s="17">
        <v>1</v>
      </c>
      <c r="C6" s="18">
        <v>0</v>
      </c>
      <c r="D6" s="19">
        <v>15960</v>
      </c>
      <c r="E6" s="20">
        <f>D6+1</f>
        <v>15961</v>
      </c>
      <c r="F6" s="20">
        <f>D6*1.26</f>
        <v>20109.599999999999</v>
      </c>
      <c r="G6" s="50">
        <f>D6*1.51</f>
        <v>24099.599999999999</v>
      </c>
      <c r="H6" s="51"/>
      <c r="I6" s="21">
        <f>D6*1.64</f>
        <v>26174.399999999998</v>
      </c>
      <c r="J6" s="22">
        <f>D6*1.76</f>
        <v>28089.599999999999</v>
      </c>
      <c r="K6" s="22">
        <f>D6*1.89</f>
        <v>30164.399999999998</v>
      </c>
      <c r="L6" s="23">
        <f>D6*2.01</f>
        <v>32079.599999999995</v>
      </c>
      <c r="M6" s="23">
        <f>D6*2.26</f>
        <v>36069.599999999999</v>
      </c>
      <c r="N6" s="23">
        <f>D6*2.51</f>
        <v>40059.599999999999</v>
      </c>
      <c r="O6" s="23">
        <f>D6*2.76</f>
        <v>44049.599999999999</v>
      </c>
      <c r="P6" s="24">
        <f>D6*3.01</f>
        <v>48039.6</v>
      </c>
      <c r="Q6" s="4"/>
      <c r="R6" s="4"/>
    </row>
    <row r="7" spans="1:18" ht="15.95" customHeight="1" x14ac:dyDescent="0.2">
      <c r="A7" s="4"/>
      <c r="B7" s="17">
        <v>2</v>
      </c>
      <c r="C7" s="25">
        <v>0</v>
      </c>
      <c r="D7" s="26">
        <v>21640</v>
      </c>
      <c r="E7" s="27">
        <f t="shared" ref="E7:E13" si="0">D7+1</f>
        <v>21641</v>
      </c>
      <c r="F7" s="27">
        <f t="shared" ref="F7:F13" si="1">D7*1.26</f>
        <v>27266.400000000001</v>
      </c>
      <c r="G7" s="52">
        <f t="shared" ref="G7:G13" si="2">D7*1.51</f>
        <v>32676.400000000001</v>
      </c>
      <c r="H7" s="53"/>
      <c r="I7" s="28">
        <f t="shared" ref="I7:I13" si="3">D7*1.64</f>
        <v>35489.599999999999</v>
      </c>
      <c r="J7" s="29">
        <f t="shared" ref="J7:J13" si="4">D7*1.76</f>
        <v>38086.400000000001</v>
      </c>
      <c r="K7" s="29">
        <f t="shared" ref="K7:K13" si="5">D7*1.89</f>
        <v>40899.599999999999</v>
      </c>
      <c r="L7" s="24">
        <f t="shared" ref="L7:L13" si="6">D7*2.01</f>
        <v>43496.399999999994</v>
      </c>
      <c r="M7" s="24">
        <f t="shared" ref="M7:M13" si="7">D7*2.26</f>
        <v>48906.399999999994</v>
      </c>
      <c r="N7" s="24">
        <f t="shared" ref="N7:N13" si="8">D7*2.51</f>
        <v>54316.399999999994</v>
      </c>
      <c r="O7" s="24">
        <f t="shared" ref="O7:O13" si="9">D7*2.76</f>
        <v>59726.399999999994</v>
      </c>
      <c r="P7" s="24">
        <f t="shared" ref="P7:P13" si="10">D7*3.01</f>
        <v>65136.399999999994</v>
      </c>
      <c r="Q7" s="4"/>
      <c r="R7" s="4"/>
    </row>
    <row r="8" spans="1:18" ht="15.95" customHeight="1" x14ac:dyDescent="0.2">
      <c r="A8" s="4"/>
      <c r="B8" s="17">
        <v>3</v>
      </c>
      <c r="C8" s="25">
        <v>0</v>
      </c>
      <c r="D8" s="26">
        <v>27320</v>
      </c>
      <c r="E8" s="27">
        <f t="shared" si="0"/>
        <v>27321</v>
      </c>
      <c r="F8" s="27">
        <f t="shared" si="1"/>
        <v>34423.199999999997</v>
      </c>
      <c r="G8" s="52">
        <f t="shared" si="2"/>
        <v>41253.199999999997</v>
      </c>
      <c r="H8" s="53"/>
      <c r="I8" s="28">
        <f t="shared" si="3"/>
        <v>44804.799999999996</v>
      </c>
      <c r="J8" s="29">
        <f t="shared" si="4"/>
        <v>48083.199999999997</v>
      </c>
      <c r="K8" s="29">
        <f t="shared" si="5"/>
        <v>51634.799999999996</v>
      </c>
      <c r="L8" s="24">
        <f t="shared" si="6"/>
        <v>54913.2</v>
      </c>
      <c r="M8" s="24">
        <f t="shared" si="7"/>
        <v>61743.199999999997</v>
      </c>
      <c r="N8" s="24">
        <f t="shared" si="8"/>
        <v>68573.2</v>
      </c>
      <c r="O8" s="24">
        <f t="shared" si="9"/>
        <v>75403.199999999997</v>
      </c>
      <c r="P8" s="24">
        <f t="shared" si="10"/>
        <v>82233.2</v>
      </c>
      <c r="Q8" s="4"/>
      <c r="R8" s="4"/>
    </row>
    <row r="9" spans="1:18" ht="15.95" customHeight="1" x14ac:dyDescent="0.2">
      <c r="A9" s="4"/>
      <c r="B9" s="17">
        <v>4</v>
      </c>
      <c r="C9" s="25">
        <v>0</v>
      </c>
      <c r="D9" s="26">
        <v>33000</v>
      </c>
      <c r="E9" s="27">
        <f t="shared" si="0"/>
        <v>33001</v>
      </c>
      <c r="F9" s="27">
        <f t="shared" si="1"/>
        <v>41580</v>
      </c>
      <c r="G9" s="52">
        <f t="shared" si="2"/>
        <v>49830</v>
      </c>
      <c r="H9" s="53"/>
      <c r="I9" s="28">
        <f t="shared" si="3"/>
        <v>54120</v>
      </c>
      <c r="J9" s="29">
        <f t="shared" si="4"/>
        <v>58080</v>
      </c>
      <c r="K9" s="29">
        <f t="shared" si="5"/>
        <v>62370</v>
      </c>
      <c r="L9" s="24">
        <f t="shared" si="6"/>
        <v>66330</v>
      </c>
      <c r="M9" s="24">
        <f t="shared" si="7"/>
        <v>74580</v>
      </c>
      <c r="N9" s="24">
        <f t="shared" si="8"/>
        <v>82830</v>
      </c>
      <c r="O9" s="24">
        <f t="shared" si="9"/>
        <v>91080</v>
      </c>
      <c r="P9" s="24">
        <f t="shared" si="10"/>
        <v>99330</v>
      </c>
      <c r="Q9" s="4"/>
      <c r="R9" s="4"/>
    </row>
    <row r="10" spans="1:18" ht="15.95" customHeight="1" x14ac:dyDescent="0.2">
      <c r="A10" s="4"/>
      <c r="B10" s="17">
        <v>5</v>
      </c>
      <c r="C10" s="25">
        <v>0</v>
      </c>
      <c r="D10" s="26">
        <v>38680</v>
      </c>
      <c r="E10" s="27">
        <f t="shared" si="0"/>
        <v>38681</v>
      </c>
      <c r="F10" s="27">
        <f t="shared" si="1"/>
        <v>48736.800000000003</v>
      </c>
      <c r="G10" s="52">
        <f t="shared" si="2"/>
        <v>58406.8</v>
      </c>
      <c r="H10" s="53"/>
      <c r="I10" s="28">
        <f t="shared" si="3"/>
        <v>63435.199999999997</v>
      </c>
      <c r="J10" s="29">
        <f t="shared" si="4"/>
        <v>68076.800000000003</v>
      </c>
      <c r="K10" s="29">
        <f t="shared" si="5"/>
        <v>73105.2</v>
      </c>
      <c r="L10" s="24">
        <f t="shared" si="6"/>
        <v>77746.799999999988</v>
      </c>
      <c r="M10" s="24">
        <f t="shared" si="7"/>
        <v>87416.799999999988</v>
      </c>
      <c r="N10" s="24">
        <f t="shared" si="8"/>
        <v>97086.799999999988</v>
      </c>
      <c r="O10" s="24">
        <f t="shared" si="9"/>
        <v>106756.79999999999</v>
      </c>
      <c r="P10" s="24">
        <f t="shared" si="10"/>
        <v>116426.79999999999</v>
      </c>
      <c r="Q10" s="4"/>
      <c r="R10" s="4"/>
    </row>
    <row r="11" spans="1:18" ht="15.95" customHeight="1" x14ac:dyDescent="0.2">
      <c r="A11" s="4"/>
      <c r="B11" s="17">
        <v>6</v>
      </c>
      <c r="C11" s="25">
        <v>0</v>
      </c>
      <c r="D11" s="26">
        <v>44360</v>
      </c>
      <c r="E11" s="27">
        <f t="shared" si="0"/>
        <v>44361</v>
      </c>
      <c r="F11" s="27">
        <f t="shared" si="1"/>
        <v>55893.599999999999</v>
      </c>
      <c r="G11" s="52">
        <f t="shared" si="2"/>
        <v>66983.600000000006</v>
      </c>
      <c r="H11" s="53"/>
      <c r="I11" s="28">
        <f t="shared" si="3"/>
        <v>72750.399999999994</v>
      </c>
      <c r="J11" s="29">
        <f t="shared" si="4"/>
        <v>78073.600000000006</v>
      </c>
      <c r="K11" s="29">
        <f t="shared" si="5"/>
        <v>83840.399999999994</v>
      </c>
      <c r="L11" s="24">
        <f t="shared" si="6"/>
        <v>89163.599999999991</v>
      </c>
      <c r="M11" s="24">
        <f t="shared" si="7"/>
        <v>100253.59999999999</v>
      </c>
      <c r="N11" s="24">
        <f t="shared" si="8"/>
        <v>111343.59999999999</v>
      </c>
      <c r="O11" s="24">
        <f t="shared" si="9"/>
        <v>122433.59999999999</v>
      </c>
      <c r="P11" s="24">
        <f t="shared" si="10"/>
        <v>133523.59999999998</v>
      </c>
      <c r="Q11" s="4"/>
      <c r="R11" s="4"/>
    </row>
    <row r="12" spans="1:18" ht="15.95" customHeight="1" x14ac:dyDescent="0.2">
      <c r="A12" s="4"/>
      <c r="B12" s="17">
        <v>7</v>
      </c>
      <c r="C12" s="25">
        <v>0</v>
      </c>
      <c r="D12" s="26">
        <v>50040</v>
      </c>
      <c r="E12" s="27">
        <f t="shared" si="0"/>
        <v>50041</v>
      </c>
      <c r="F12" s="27">
        <f t="shared" si="1"/>
        <v>63050.400000000001</v>
      </c>
      <c r="G12" s="52">
        <f t="shared" si="2"/>
        <v>75560.399999999994</v>
      </c>
      <c r="H12" s="53"/>
      <c r="I12" s="28">
        <f t="shared" si="3"/>
        <v>82065.599999999991</v>
      </c>
      <c r="J12" s="29">
        <f t="shared" si="4"/>
        <v>88070.399999999994</v>
      </c>
      <c r="K12" s="29">
        <f t="shared" si="5"/>
        <v>94575.599999999991</v>
      </c>
      <c r="L12" s="24">
        <f t="shared" si="6"/>
        <v>100580.4</v>
      </c>
      <c r="M12" s="24">
        <f t="shared" si="7"/>
        <v>113090.4</v>
      </c>
      <c r="N12" s="24">
        <f t="shared" si="8"/>
        <v>125600.4</v>
      </c>
      <c r="O12" s="24">
        <f t="shared" si="9"/>
        <v>138110.39999999999</v>
      </c>
      <c r="P12" s="24">
        <f t="shared" si="10"/>
        <v>150620.4</v>
      </c>
      <c r="Q12" s="4"/>
      <c r="R12" s="4"/>
    </row>
    <row r="13" spans="1:18" ht="17.100000000000001" customHeight="1" x14ac:dyDescent="0.2">
      <c r="A13" s="4"/>
      <c r="B13" s="30">
        <v>8</v>
      </c>
      <c r="C13" s="31">
        <v>0</v>
      </c>
      <c r="D13" s="32">
        <v>55720</v>
      </c>
      <c r="E13" s="33">
        <f t="shared" si="0"/>
        <v>55721</v>
      </c>
      <c r="F13" s="33">
        <f t="shared" si="1"/>
        <v>70207.199999999997</v>
      </c>
      <c r="G13" s="54">
        <f t="shared" si="2"/>
        <v>84137.2</v>
      </c>
      <c r="H13" s="55"/>
      <c r="I13" s="34">
        <f t="shared" si="3"/>
        <v>91380.799999999988</v>
      </c>
      <c r="J13" s="35">
        <f t="shared" si="4"/>
        <v>98067.199999999997</v>
      </c>
      <c r="K13" s="35">
        <f t="shared" si="5"/>
        <v>105310.79999999999</v>
      </c>
      <c r="L13" s="36">
        <f t="shared" si="6"/>
        <v>111997.19999999998</v>
      </c>
      <c r="M13" s="36">
        <f t="shared" si="7"/>
        <v>125927.19999999998</v>
      </c>
      <c r="N13" s="36">
        <f t="shared" si="8"/>
        <v>139857.19999999998</v>
      </c>
      <c r="O13" s="36">
        <f t="shared" si="9"/>
        <v>153787.19999999998</v>
      </c>
      <c r="P13" s="36">
        <f t="shared" si="10"/>
        <v>167717.19999999998</v>
      </c>
      <c r="Q13" s="4"/>
      <c r="R13" s="4"/>
    </row>
    <row r="14" spans="1:18" ht="15" customHeight="1" x14ac:dyDescent="0.2">
      <c r="A14" s="62" t="s">
        <v>37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37"/>
      <c r="R14" s="37"/>
    </row>
    <row r="15" spans="1:18" ht="12.75" customHeight="1" x14ac:dyDescent="0.2">
      <c r="A15" s="63" t="s">
        <v>17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4"/>
      <c r="R15" s="4"/>
    </row>
    <row r="16" spans="1:18" ht="14.25" customHeight="1" x14ac:dyDescent="0.2">
      <c r="A16" s="63" t="s">
        <v>18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4"/>
      <c r="R16" s="4"/>
    </row>
    <row r="17" spans="1:18" ht="15.95" customHeight="1" x14ac:dyDescent="0.2">
      <c r="A17" s="63" t="s">
        <v>33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4"/>
      <c r="R17" s="4"/>
    </row>
    <row r="18" spans="1:18" ht="15.95" customHeight="1" x14ac:dyDescent="0.2">
      <c r="A18" s="38"/>
      <c r="B18" s="60" t="s">
        <v>19</v>
      </c>
      <c r="C18" s="60"/>
      <c r="D18" s="60"/>
      <c r="E18" s="60"/>
      <c r="F18" s="60"/>
      <c r="G18" s="60"/>
      <c r="H18" s="38"/>
      <c r="I18" s="38"/>
      <c r="J18" s="38"/>
      <c r="K18" s="38"/>
      <c r="L18" s="38"/>
      <c r="M18" s="38"/>
      <c r="N18" s="38"/>
      <c r="O18" s="38"/>
      <c r="P18" s="38"/>
      <c r="Q18" s="4"/>
      <c r="R18" s="4"/>
    </row>
    <row r="19" spans="1:18" ht="12.75" customHeight="1" x14ac:dyDescent="0.25">
      <c r="A19" s="61" t="s">
        <v>38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39"/>
      <c r="P19" s="39"/>
      <c r="Q19" s="39"/>
      <c r="R19" s="39"/>
    </row>
    <row r="20" spans="1:18" x14ac:dyDescent="0.25">
      <c r="D20" s="40" t="s">
        <v>20</v>
      </c>
      <c r="E20" s="40" t="s">
        <v>21</v>
      </c>
    </row>
    <row r="21" spans="1:18" x14ac:dyDescent="0.25">
      <c r="D21" s="40" t="s">
        <v>22</v>
      </c>
      <c r="E21" s="40" t="s">
        <v>23</v>
      </c>
    </row>
    <row r="22" spans="1:18" x14ac:dyDescent="0.25">
      <c r="D22" s="40" t="s">
        <v>24</v>
      </c>
      <c r="E22" s="40" t="s">
        <v>25</v>
      </c>
    </row>
    <row r="23" spans="1:18" x14ac:dyDescent="0.25">
      <c r="D23" s="40" t="s">
        <v>26</v>
      </c>
      <c r="E23" s="40" t="s">
        <v>27</v>
      </c>
    </row>
  </sheetData>
  <mergeCells count="9">
    <mergeCell ref="A1:P1"/>
    <mergeCell ref="A2:P2"/>
    <mergeCell ref="C3:P3"/>
    <mergeCell ref="B18:G18"/>
    <mergeCell ref="A19:N19"/>
    <mergeCell ref="A14:P14"/>
    <mergeCell ref="A15:P15"/>
    <mergeCell ref="A16:P16"/>
    <mergeCell ref="A17:P17"/>
  </mergeCells>
  <hyperlinks>
    <hyperlink ref="B18" r:id="rId1" xr:uid="{E903F807-EAF6-4B34-A247-EA2EEFD3225E}"/>
  </hyperlinks>
  <pageMargins left="0.25" right="0.25" top="0.75" bottom="0.75" header="0.3" footer="0.3"/>
  <pageSetup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662B-147D-4112-B9EF-A9F242269756}">
  <dimension ref="A1:H11"/>
  <sheetViews>
    <sheetView tabSelected="1" workbookViewId="0">
      <selection activeCell="J16" sqref="J16"/>
    </sheetView>
  </sheetViews>
  <sheetFormatPr defaultRowHeight="15" x14ac:dyDescent="0.25"/>
  <cols>
    <col min="2" max="2" width="12" bestFit="1" customWidth="1"/>
    <col min="3" max="3" width="12" customWidth="1"/>
    <col min="4" max="4" width="11.140625" bestFit="1" customWidth="1"/>
    <col min="5" max="5" width="12" bestFit="1" customWidth="1"/>
    <col min="6" max="6" width="13.5703125" bestFit="1" customWidth="1"/>
    <col min="7" max="7" width="11.140625" bestFit="1" customWidth="1"/>
    <col min="8" max="8" width="24.5703125" bestFit="1" customWidth="1"/>
  </cols>
  <sheetData>
    <row r="1" spans="1:8" ht="39" customHeight="1" x14ac:dyDescent="0.25">
      <c r="A1" s="64" t="s">
        <v>34</v>
      </c>
      <c r="B1" s="64"/>
      <c r="C1" s="64"/>
      <c r="D1" s="65"/>
      <c r="E1" s="65"/>
      <c r="F1" s="65"/>
      <c r="G1" s="65"/>
      <c r="H1" s="66"/>
    </row>
    <row r="2" spans="1:8" ht="82.5" x14ac:dyDescent="0.25">
      <c r="A2" s="44" t="s">
        <v>32</v>
      </c>
      <c r="B2" s="43" t="s">
        <v>35</v>
      </c>
      <c r="C2" s="43"/>
      <c r="D2" s="43" t="s">
        <v>30</v>
      </c>
      <c r="E2" s="43" t="s">
        <v>31</v>
      </c>
      <c r="F2" s="43"/>
      <c r="G2" s="43" t="s">
        <v>28</v>
      </c>
      <c r="H2" s="43" t="s">
        <v>29</v>
      </c>
    </row>
    <row r="3" spans="1:8" ht="16.5" x14ac:dyDescent="0.25">
      <c r="A3" s="45">
        <v>1</v>
      </c>
      <c r="B3" s="42">
        <v>15960</v>
      </c>
      <c r="C3" s="42"/>
      <c r="D3" s="41">
        <f t="shared" ref="D3:D10" si="0">E3/12</f>
        <v>1835.3999999999999</v>
      </c>
      <c r="E3" s="41">
        <f t="shared" ref="E3:E10" si="1">B3*1.38</f>
        <v>22024.799999999999</v>
      </c>
      <c r="F3" s="41"/>
      <c r="G3" s="41">
        <f t="shared" ref="G3:G10" si="2">H3/12</f>
        <v>2660</v>
      </c>
      <c r="H3" s="41">
        <f t="shared" ref="H3:H10" si="3">B3*2</f>
        <v>31920</v>
      </c>
    </row>
    <row r="4" spans="1:8" ht="16.5" x14ac:dyDescent="0.25">
      <c r="A4" s="45">
        <v>2</v>
      </c>
      <c r="B4" s="42">
        <v>21640</v>
      </c>
      <c r="C4" s="42"/>
      <c r="D4" s="41">
        <f t="shared" si="0"/>
        <v>2488.6</v>
      </c>
      <c r="E4" s="41">
        <f t="shared" si="1"/>
        <v>29863.199999999997</v>
      </c>
      <c r="F4" s="41"/>
      <c r="G4" s="41">
        <f t="shared" si="2"/>
        <v>3606.6666666666665</v>
      </c>
      <c r="H4" s="41">
        <f t="shared" si="3"/>
        <v>43280</v>
      </c>
    </row>
    <row r="5" spans="1:8" ht="16.5" x14ac:dyDescent="0.25">
      <c r="A5" s="45">
        <v>3</v>
      </c>
      <c r="B5" s="42">
        <v>27320</v>
      </c>
      <c r="C5" s="42"/>
      <c r="D5" s="41">
        <f t="shared" si="0"/>
        <v>3141.7999999999997</v>
      </c>
      <c r="E5" s="41">
        <f t="shared" si="1"/>
        <v>37701.599999999999</v>
      </c>
      <c r="F5" s="41"/>
      <c r="G5" s="41">
        <f t="shared" si="2"/>
        <v>4553.333333333333</v>
      </c>
      <c r="H5" s="41">
        <f t="shared" si="3"/>
        <v>54640</v>
      </c>
    </row>
    <row r="6" spans="1:8" ht="16.5" x14ac:dyDescent="0.25">
      <c r="A6" s="45">
        <v>4</v>
      </c>
      <c r="B6" s="42">
        <v>33000</v>
      </c>
      <c r="C6" s="42"/>
      <c r="D6" s="41">
        <f t="shared" si="0"/>
        <v>3795</v>
      </c>
      <c r="E6" s="41">
        <f t="shared" si="1"/>
        <v>45540</v>
      </c>
      <c r="F6" s="41"/>
      <c r="G6" s="41">
        <f t="shared" si="2"/>
        <v>5500</v>
      </c>
      <c r="H6" s="41">
        <f t="shared" si="3"/>
        <v>66000</v>
      </c>
    </row>
    <row r="7" spans="1:8" ht="16.5" x14ac:dyDescent="0.25">
      <c r="A7" s="45">
        <v>5</v>
      </c>
      <c r="B7" s="42">
        <v>38680</v>
      </c>
      <c r="C7" s="42"/>
      <c r="D7" s="41">
        <f t="shared" si="0"/>
        <v>4448.2</v>
      </c>
      <c r="E7" s="41">
        <f t="shared" si="1"/>
        <v>53378.399999999994</v>
      </c>
      <c r="F7" s="41"/>
      <c r="G7" s="41">
        <f t="shared" si="2"/>
        <v>6446.666666666667</v>
      </c>
      <c r="H7" s="41">
        <f t="shared" si="3"/>
        <v>77360</v>
      </c>
    </row>
    <row r="8" spans="1:8" ht="16.5" x14ac:dyDescent="0.25">
      <c r="A8" s="45">
        <v>6</v>
      </c>
      <c r="B8" s="42">
        <v>44360</v>
      </c>
      <c r="C8" s="42"/>
      <c r="D8" s="41">
        <f t="shared" si="0"/>
        <v>5101.3999999999996</v>
      </c>
      <c r="E8" s="41">
        <f t="shared" si="1"/>
        <v>61216.799999999996</v>
      </c>
      <c r="F8" s="41"/>
      <c r="G8" s="41">
        <f t="shared" si="2"/>
        <v>7393.333333333333</v>
      </c>
      <c r="H8" s="41">
        <f t="shared" si="3"/>
        <v>88720</v>
      </c>
    </row>
    <row r="9" spans="1:8" ht="16.5" x14ac:dyDescent="0.25">
      <c r="A9" s="45">
        <v>7</v>
      </c>
      <c r="B9" s="42">
        <v>50040</v>
      </c>
      <c r="C9" s="42"/>
      <c r="D9" s="41">
        <f t="shared" si="0"/>
        <v>5754.5999999999995</v>
      </c>
      <c r="E9" s="41">
        <f t="shared" si="1"/>
        <v>69055.199999999997</v>
      </c>
      <c r="F9" s="41"/>
      <c r="G9" s="41">
        <f t="shared" si="2"/>
        <v>8340</v>
      </c>
      <c r="H9" s="41">
        <f t="shared" si="3"/>
        <v>100080</v>
      </c>
    </row>
    <row r="10" spans="1:8" ht="16.5" x14ac:dyDescent="0.25">
      <c r="A10" s="45">
        <v>8</v>
      </c>
      <c r="B10" s="42">
        <v>55720</v>
      </c>
      <c r="C10" s="42"/>
      <c r="D10" s="41">
        <f t="shared" si="0"/>
        <v>6407.7999999999993</v>
      </c>
      <c r="E10" s="41">
        <f t="shared" si="1"/>
        <v>76893.599999999991</v>
      </c>
      <c r="F10" s="41"/>
      <c r="G10" s="41">
        <f t="shared" si="2"/>
        <v>9286.6666666666661</v>
      </c>
      <c r="H10" s="41">
        <f t="shared" si="3"/>
        <v>111440</v>
      </c>
    </row>
    <row r="11" spans="1:8" ht="16.5" x14ac:dyDescent="0.25">
      <c r="A11" s="67" t="s">
        <v>36</v>
      </c>
      <c r="B11" s="67"/>
      <c r="C11" s="67"/>
      <c r="D11" s="68"/>
      <c r="E11" s="68"/>
      <c r="F11" s="68"/>
      <c r="G11" s="68"/>
      <c r="H11" s="69"/>
    </row>
  </sheetData>
  <mergeCells count="2">
    <mergeCell ref="A1:H1"/>
    <mergeCell ref="A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C4D4AF77BFA4CBDBAEFF7844133A4" ma:contentTypeVersion="11" ma:contentTypeDescription="Create a new document." ma:contentTypeScope="" ma:versionID="2c8a0b4de0da4774003b8f1b7eadc75b">
  <xsd:schema xmlns:xsd="http://www.w3.org/2001/XMLSchema" xmlns:xs="http://www.w3.org/2001/XMLSchema" xmlns:p="http://schemas.microsoft.com/office/2006/metadata/properties" xmlns:ns2="22a8bcd2-3f4f-4daa-a85b-dd8ea3c179a9" xmlns:ns3="4e37a090-3d9c-478d-9b30-a6c5daaec146" targetNamespace="http://schemas.microsoft.com/office/2006/metadata/properties" ma:root="true" ma:fieldsID="8572a0821961666b5dc639a75ea5b0a5" ns2:_="" ns3:_="">
    <xsd:import namespace="22a8bcd2-3f4f-4daa-a85b-dd8ea3c179a9"/>
    <xsd:import namespace="4e37a090-3d9c-478d-9b30-a6c5daae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8bcd2-3f4f-4daa-a85b-dd8ea3c17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bf2973-6887-4919-aa17-c431c0cde5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7a090-3d9c-478d-9b30-a6c5daaec1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8f8a4d-a845-43fd-9c3e-6800980a16de}" ma:internalName="TaxCatchAll" ma:showField="CatchAllData" ma:web="4e37a090-3d9c-478d-9b30-a6c5daaec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8bcd2-3f4f-4daa-a85b-dd8ea3c179a9">
      <Terms xmlns="http://schemas.microsoft.com/office/infopath/2007/PartnerControls"/>
    </lcf76f155ced4ddcb4097134ff3c332f>
    <TaxCatchAll xmlns="4e37a090-3d9c-478d-9b30-a6c5daaec1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8DBDB-8905-433E-BDAF-D39039D4A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8bcd2-3f4f-4daa-a85b-dd8ea3c179a9"/>
    <ds:schemaRef ds:uri="4e37a090-3d9c-478d-9b30-a6c5daae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1B526-68E5-4CFE-871E-8F572547E3FF}">
  <ds:schemaRefs>
    <ds:schemaRef ds:uri="http://schemas.microsoft.com/office/2006/metadata/properties"/>
    <ds:schemaRef ds:uri="http://schemas.microsoft.com/office/infopath/2007/PartnerControls"/>
    <ds:schemaRef ds:uri="22a8bcd2-3f4f-4daa-a85b-dd8ea3c179a9"/>
    <ds:schemaRef ds:uri="4e37a090-3d9c-478d-9b30-a6c5daaec146"/>
  </ds:schemaRefs>
</ds:datastoreItem>
</file>

<file path=customXml/itemProps3.xml><?xml version="1.0" encoding="utf-8"?>
<ds:datastoreItem xmlns:ds="http://schemas.openxmlformats.org/officeDocument/2006/customXml" ds:itemID="{141F072D-BD91-4F9D-B151-18825C660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Sliding Scale Final</vt:lpstr>
      <vt:lpstr>2026 FPL Guidelines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Langley</dc:creator>
  <cp:keywords/>
  <dc:description/>
  <cp:lastModifiedBy>Joshua Langley</cp:lastModifiedBy>
  <cp:revision/>
  <cp:lastPrinted>2025-11-04T16:35:55Z</cp:lastPrinted>
  <dcterms:created xsi:type="dcterms:W3CDTF">2024-01-17T19:53:17Z</dcterms:created>
  <dcterms:modified xsi:type="dcterms:W3CDTF">2026-01-21T14:06:41Z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0x010100B6CC4D4AF77BFA4CBDBAEFF7844133A4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SharedWithUsers">
    <vt:lpwstr>179;#Nicci Whidby</vt:lpwstr>
  </property>
  <property fmtid="{D5CDD505-2E9C-101B-9397-08002B2CF9AE}" pid="10" name="MediaServiceImageTags">
    <vt:lpwstr/>
  </property>
</Properties>
</file>